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89" sheetId="1" r:id="rId1"/>
  </sheets>
  <externalReferences>
    <externalReference r:id="rId2"/>
  </externalReferences>
  <definedNames>
    <definedName name="АДРЕС" localSheetId="0">'ул Салтыкова-Щедрина д. 89'!$B$3</definedName>
    <definedName name="АДРЕС">#REF!</definedName>
    <definedName name="АДРЕС2">#REF!</definedName>
    <definedName name="ВХДОЛГ" localSheetId="0">'ул Салтыкова-Щедрина д. 89'!$G$9</definedName>
    <definedName name="ВХДОЛГ">#REF!</definedName>
    <definedName name="ВХСАЛЬДО" localSheetId="0">'ул Салтыкова-Щедрина д. 89'!$D$9</definedName>
    <definedName name="ВХСАЛЬДО">#REF!</definedName>
    <definedName name="ВХСАЛЬДО3МЕС">#REF!</definedName>
    <definedName name="ДОГОВОР" localSheetId="0">'ул Салтыкова-Щедрина д. 89'!$B$4</definedName>
    <definedName name="ДОГОВОР">#REF!</definedName>
    <definedName name="ДОЛГ" localSheetId="0">'ул Салтыкова-Щедрина д. 89'!$A$9</definedName>
    <definedName name="ДОЛГ">#REF!</definedName>
    <definedName name="ЗАТРАЧЕНОК" localSheetId="0">'ул Салтыкова-Щедрина д. 89'!$D$41</definedName>
    <definedName name="ЗАТРАЧЕНОК">#REF!</definedName>
    <definedName name="ЗАТРАЧЕНОТ" localSheetId="0">'ул Салтыкова-Щедрина д. 89'!$D$40</definedName>
    <definedName name="ЗАТРАЧЕНОТ">#REF!</definedName>
    <definedName name="ЗАТРЕМ" localSheetId="0">'ул Салтыкова-Щедрина д. 89'!$D$57</definedName>
    <definedName name="ЗАТРЕМ">#REF!</definedName>
    <definedName name="ИСХДОЛГ" localSheetId="0">'ул Салтыкова-Щедрина д. 89'!$G$46</definedName>
    <definedName name="ИСХДОЛГ">#REF!</definedName>
    <definedName name="ИСХСАЛЬДО" localSheetId="0">'ул Салтыкова-Щедрина д. 89'!$D$46</definedName>
    <definedName name="ИСХСАЛЬДО">#REF!</definedName>
    <definedName name="ИСХСАЛЬДО3МЕС">#REF!</definedName>
    <definedName name="КАП" localSheetId="0">'ул Салтыкова-Щедрина д. 89'!$C$41</definedName>
    <definedName name="КАП">#REF!</definedName>
    <definedName name="КАПРЕМ">#REF!</definedName>
    <definedName name="КПЕРЕЧИСК" localSheetId="0">'ул Салтыкова-Щедрина д. 89'!$G$41</definedName>
    <definedName name="КПЕРЕЧИСК">#REF!</definedName>
    <definedName name="КПЕРЕЧИСТ" localSheetId="0">'ул Салтыкова-Щедрина д. 89'!$G$40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89'!$D$55</definedName>
    <definedName name="НАЧРЕМ">#REF!</definedName>
    <definedName name="НЕЖНАЧРЕМ" localSheetId="0">'ул Салтыкова-Щедрина д. 89'!$D$56</definedName>
    <definedName name="НЕЖНАЧРЕМ">#REF!</definedName>
    <definedName name="ОПАЛЧЕНОТ" localSheetId="0">'ул Салтыкова-Щедрина д. 89'!$E$40</definedName>
    <definedName name="ОПАЛЧЕНОТ">#REF!</definedName>
    <definedName name="ОПЛАЧЕНОК" localSheetId="0">'ул Салтыкова-Щедрина д. 89'!$E$41</definedName>
    <definedName name="ОПЛАЧЕНОК">#REF!</definedName>
    <definedName name="ОСВОЕНО">#REF!</definedName>
    <definedName name="ОСТ" localSheetId="0">'ул Салтыкова-Щедрина д. 89'!$A$46</definedName>
    <definedName name="ОСТ">#REF!</definedName>
    <definedName name="ПЛОЩАДЬ" localSheetId="0">'ул Салтыкова-Щедрина д. 89'!$B$5</definedName>
    <definedName name="ПЛОЩАДЬ">#REF!</definedName>
    <definedName name="ПЛОЩАДЬДОМА">#REF!</definedName>
    <definedName name="РАЗМЕРПЛАТЫ" localSheetId="0">'ул Салтыкова-Щедрина д. 89'!$C$11</definedName>
    <definedName name="РАЗМЕРПЛАТЫ">#REF!</definedName>
    <definedName name="СНРЕМ" localSheetId="0">'ул Салтыкова-Щедрина д. 89'!$D$54</definedName>
    <definedName name="СНРЕМ">#REF!</definedName>
    <definedName name="ТАРОТОП" localSheetId="0">'ул Салтыкова-Щедрина д. 89'!$C$16</definedName>
    <definedName name="ТАРОТОП">#REF!</definedName>
    <definedName name="ТАРХВС" localSheetId="0">'ул Салтыкова-Щедрина д. 89'!$C$17</definedName>
    <definedName name="ТАРХВС">#REF!</definedName>
    <definedName name="ТБО" localSheetId="0">'ул Салтыкова-Щедрина д. 89'!$C$13</definedName>
    <definedName name="ТБО">#REF!</definedName>
    <definedName name="ТБОНАЧ" localSheetId="0">'ул Салтыкова-Щедрина д. 89'!$D$13</definedName>
    <definedName name="ТБОНАЧ">#REF!</definedName>
    <definedName name="ТБОНЕД" localSheetId="0">'ул Салтыкова-Щедрина д. 89'!$F$13</definedName>
    <definedName name="ТБОНЕД">#REF!</definedName>
    <definedName name="ТБООПЛ" localSheetId="0">'ул Салтыкова-Щедрина д. 89'!$E$13</definedName>
    <definedName name="ТБООПЛ">#REF!</definedName>
    <definedName name="ТБОПОСТ" localSheetId="0">'ул Салтыкова-Щедрина д. 89'!$G$13</definedName>
    <definedName name="ТБОПОСТ">#REF!</definedName>
    <definedName name="ТЕК" localSheetId="0">'ул Салтыкова-Щедрина д. 89'!$C$40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<sst xmlns="http://schemas.openxmlformats.org/spreadsheetml/2006/main" count="68" uniqueCount="65">
  <si>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</si>
  <si>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</si>
  <si>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89</t>
  </si>
  <si>
    <t>Договор управления №:</t>
  </si>
  <si>
    <t xml:space="preserve">№ 204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</si>
  <si>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</si>
  <si>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</si>
  <si>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</si>
  <si>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</si>
  <si>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</si>
  <si>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</si>
  <si>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</si>
  <si>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</si>
  <si>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</si>
  <si>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</si>
  <si>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</si>
  <si>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</si>
  <si>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</si>
  <si>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</si>
  <si>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</si>
  <si>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</si>
  <si>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</si>
  <si>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</si>
  <si>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</si>
  <si>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</si>
  <si>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</si>
  <si>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</si>
  <si>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</si>
  <si>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</si>
  <si>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</si>
  <si>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</si>
  <si>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</si>
  <si>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</si>
  <si>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</si>
  <si>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</si>
  <si>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</si>
  <si>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</si>
  <si>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</si>
  <si>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трубопроводов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</si>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</sst>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CS714"/>
  <sheetViews>
    <sheetView tabSelected="1" topLeftCell="A58" workbookViewId="0">
      <selection activeCell="B96" sqref="B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1747.7999999999997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234819.66999999984</v>
      </c>
      <c r="E9" s="10" t="s">
        <v>8</v>
      </c>
      <c r="F9" s="11"/>
      <c r="G9" s="9">
        <v>61421.479999999996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165762.90000000011</v>
      </c>
      <c r="E13" s="24">
        <v>162838.18000000008</v>
      </c>
      <c r="F13" s="25">
        <f>ТБОНАЧ-ТБООПЛ</f>
        <v>2924.7200000000303</v>
      </c>
      <c r="G13" s="26">
        <f>ТБООПЛ</f>
        <v>162838.18000000008</v>
      </c>
    </row>
    <row r="14" spans="1:7" ht="13.5" thickBot="1" x14ac:dyDescent="0.25">
      <c r="A14" s="27"/>
      <c r="B14" s="28" t="s">
        <v>17</v>
      </c>
      <c r="C14" s="29"/>
      <c r="D14" s="30">
        <f>D13</f>
        <v>165762.90000000011</v>
      </c>
      <c r="E14" s="30">
        <f>E13</f>
        <v>162838.18000000008</v>
      </c>
      <c r="F14" s="30">
        <f>F13</f>
        <v>2924.7200000000303</v>
      </c>
      <c r="G14" s="30">
        <f>SUM(ТБОПОСТ)</f>
        <v>162838.18000000008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575605.03</v>
      </c>
      <c r="E16" s="24">
        <v>570418.99</v>
      </c>
      <c r="F16" s="25">
        <f t="shared" ref="F16:F25" si="0">D16-E16</f>
        <v>5186.0400000000373</v>
      </c>
      <c r="G16" s="26">
        <f t="shared" ref="G16:G25" si="1">E16</f>
        <v>570418.99</v>
      </c>
    </row>
    <row r="17" spans="1:7" x14ac:dyDescent="0.2">
      <c r="A17" s="34"/>
      <c r="B17" s="35" t="s">
        <v>20</v>
      </c>
      <c r="C17" s="23">
        <v>25.95</v>
      </c>
      <c r="D17" s="24">
        <v>134078.93000000002</v>
      </c>
      <c r="E17" s="24">
        <v>127067.52000000008</v>
      </c>
      <c r="F17" s="25">
        <f t="shared" si="0"/>
        <v>7011.4099999999453</v>
      </c>
      <c r="G17" s="26">
        <f t="shared" si="1"/>
        <v>127067.52000000008</v>
      </c>
    </row>
    <row r="18" spans="1:7" x14ac:dyDescent="0.2">
      <c r="A18" s="34"/>
      <c r="B18" s="35" t="s">
        <v>21</v>
      </c>
      <c r="C18" s="23">
        <v>17.79</v>
      </c>
      <c r="D18" s="24">
        <v>87281.079999999987</v>
      </c>
      <c r="E18" s="24">
        <v>85469.709999999992</v>
      </c>
      <c r="F18" s="25">
        <f t="shared" si="0"/>
        <v>1811.3699999999953</v>
      </c>
      <c r="G18" s="26">
        <f t="shared" si="1"/>
        <v>85469.709999999992</v>
      </c>
    </row>
    <row r="19" spans="1:7" x14ac:dyDescent="0.2">
      <c r="A19" s="34"/>
      <c r="B19" s="35" t="s">
        <v>22</v>
      </c>
      <c r="C19" s="23">
        <v>4.2300000000000004</v>
      </c>
      <c r="D19" s="24">
        <v>85390.12</v>
      </c>
      <c r="E19" s="24">
        <v>105273.09</v>
      </c>
      <c r="F19" s="25">
        <f t="shared" si="0"/>
        <v>-19882.97</v>
      </c>
      <c r="G19" s="26">
        <f t="shared" si="1"/>
        <v>105273.09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882355.16</v>
      </c>
      <c r="E26" s="30">
        <f>SUM(E16:E25)</f>
        <v>888229.30999999994</v>
      </c>
      <c r="F26" s="30">
        <f>SUM(F16:F25)</f>
        <v>-5874.1500000000233</v>
      </c>
      <c r="G26" s="30">
        <f>SUM(G16:G25)</f>
        <v>888229.30999999994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70995.69</v>
      </c>
      <c r="E28" s="24">
        <v>67382.059999999983</v>
      </c>
      <c r="F28" s="25">
        <f>D28-E28</f>
        <v>3613.6300000000192</v>
      </c>
      <c r="G28" s="26">
        <f t="shared" ref="G28:G37" si="2">E28</f>
        <v>67382.059999999983</v>
      </c>
    </row>
    <row r="29" spans="1:7" x14ac:dyDescent="0.2">
      <c r="A29" s="34"/>
      <c r="B29" s="35" t="s">
        <v>25</v>
      </c>
      <c r="C29" s="23">
        <v>0</v>
      </c>
      <c r="D29" s="24">
        <v>14107.5</v>
      </c>
      <c r="E29" s="24">
        <v>14048.14</v>
      </c>
      <c r="F29" s="25">
        <f>D29-E29</f>
        <v>59.360000000000582</v>
      </c>
      <c r="G29" s="26">
        <f t="shared" si="2"/>
        <v>14048.14</v>
      </c>
    </row>
    <row r="30" spans="1:7" x14ac:dyDescent="0.2">
      <c r="A30" s="34"/>
      <c r="B30" s="35" t="s">
        <v>26</v>
      </c>
      <c r="C30" s="23">
        <v>7.14</v>
      </c>
      <c r="D30" s="24">
        <v>4243.8000000000029</v>
      </c>
      <c r="E30" s="24">
        <v>4870.8800000000028</v>
      </c>
      <c r="F30" s="25">
        <f t="shared" ref="F30:F37" si="3">D30-E30</f>
        <v>-627.07999999999993</v>
      </c>
      <c r="G30" s="26">
        <f t="shared" si="2"/>
        <v>4870.8800000000028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89346.99</v>
      </c>
      <c r="E38" s="30">
        <f>SUM(E28:E37)</f>
        <v>86301.079999999987</v>
      </c>
      <c r="F38" s="30">
        <f>SUM(F28:F37)</f>
        <v>3045.9100000000199</v>
      </c>
      <c r="G38" s="30">
        <f>SUM(G28:G37)</f>
        <v>86301.079999999987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34607.880000000012</v>
      </c>
      <c r="E40" s="24">
        <v>34100.410000000003</v>
      </c>
      <c r="F40" s="25">
        <f>ЗАТРАЧЕНОТ-ОПАЛЧЕНОТ</f>
        <v>507.47000000000844</v>
      </c>
      <c r="G40" s="45">
        <v>11862.31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34607.880000000012</v>
      </c>
      <c r="E42" s="30">
        <f>E41+E40</f>
        <v>34100.410000000003</v>
      </c>
      <c r="F42" s="30">
        <f>F41+F40</f>
        <v>507.47000000000844</v>
      </c>
      <c r="G42" s="30">
        <f>КПЕРЕЧИСТ+КПЕРЕЧИСК</f>
        <v>11862.31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1172072.9300000002</v>
      </c>
      <c r="E44" s="30">
        <f>E42+E38+E26+E14</f>
        <v>1171468.98</v>
      </c>
      <c r="F44" s="30">
        <f>F42+F38+F26+F14</f>
        <v>603.95000000003529</v>
      </c>
      <c r="G44" s="30">
        <f>G42+G38+G26+G14</f>
        <v>1149230.8800000001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235423.62000000008</v>
      </c>
      <c r="E46" s="10" t="s">
        <v>8</v>
      </c>
      <c r="F46" s="11"/>
      <c r="G46" s="9">
        <v>91970.440000000031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114994.16</v>
      </c>
      <c r="E54" s="56"/>
    </row>
    <row r="55" spans="1:7" x14ac:dyDescent="0.2">
      <c r="A55" s="54" t="s">
        <v>36</v>
      </c>
      <c r="B55" s="57"/>
      <c r="D55" s="56">
        <v>34100.409999999989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11862.31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9363.16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2499.15</v>
      </c>
      <c r="G59" s="62"/>
    </row>
    <row r="60" spans="1:7" s="63" customFormat="1" x14ac:dyDescent="0.2">
      <c r="A60" s="63" t="s">
        <v>40</v>
      </c>
      <c r="D60" s="64">
        <v>137232.26</v>
      </c>
      <c r="E60" s="65"/>
    </row>
    <row r="61" spans="1:7" s="63" customFormat="1" x14ac:dyDescent="0.2"/>
    <row r="62" spans="1:7" s="63" customFormat="1" x14ac:dyDescent="0.2">
      <c r="A62" s="66" t="s">
        <v>41</v>
      </c>
    </row>
    <row r="63" spans="1:7" s="63" customFormat="1" x14ac:dyDescent="0.2"/>
    <row r="64" spans="1:7" s="63" customFormat="1" x14ac:dyDescent="0.2">
      <c r="A64" s="67" t="s">
        <v>42</v>
      </c>
      <c r="B64" s="67"/>
      <c r="D64" s="68">
        <v>78815.630000000019</v>
      </c>
      <c r="E64" s="69"/>
    </row>
    <row r="65" spans="1:97" s="63" customFormat="1" x14ac:dyDescent="0.2">
      <c r="A65" s="67" t="s">
        <v>43</v>
      </c>
      <c r="B65" s="67"/>
      <c r="D65" s="70">
        <v>0</v>
      </c>
      <c r="E65" s="71"/>
    </row>
    <row r="66" spans="1:97" s="63" customFormat="1" x14ac:dyDescent="0.2">
      <c r="A66" s="67" t="s">
        <v>44</v>
      </c>
      <c r="B66" s="67"/>
      <c r="D66" s="70">
        <v>3600</v>
      </c>
      <c r="E66" s="71"/>
    </row>
    <row r="67" spans="1:97" s="63" customFormat="1" x14ac:dyDescent="0.2">
      <c r="A67" s="67" t="s">
        <v>45</v>
      </c>
      <c r="B67" s="67"/>
      <c r="D67" s="70">
        <v>77151.33</v>
      </c>
      <c r="E67" s="71"/>
    </row>
    <row r="68" spans="1:97" s="63" customFormat="1" x14ac:dyDescent="0.2">
      <c r="A68" s="67" t="s">
        <v>46</v>
      </c>
      <c r="B68" s="67"/>
      <c r="D68" s="72">
        <v>0</v>
      </c>
      <c r="E68" s="73"/>
    </row>
    <row r="69" spans="1:97" s="63" customFormat="1" x14ac:dyDescent="0.2">
      <c r="A69" s="74" t="s">
        <v>47</v>
      </c>
      <c r="B69" s="74"/>
      <c r="C69" s="74"/>
      <c r="D69" s="74"/>
      <c r="E69" s="74"/>
      <c r="F69" s="74" t="s">
        <v>48</v>
      </c>
      <c r="G69" s="74"/>
    </row>
    <row r="70" spans="1:97" s="63" customFormat="1" x14ac:dyDescent="0.2">
      <c r="A70" s="75" t="s">
        <v>49</v>
      </c>
      <c r="B70" s="75"/>
      <c r="D70" s="76">
        <v>82415.630000000019</v>
      </c>
      <c r="E70" s="77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78" t="s">
        <v>50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8" t="s">
        <v>51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/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53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54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/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56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57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/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59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60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0" t="s">
        <v>61</v>
      </c>
      <c r="B91" s="80"/>
      <c r="C91" s="80"/>
      <c r="D91" s="80"/>
      <c r="E91" s="80"/>
      <c r="F91" s="81" t="s">
        <v>62</v>
      </c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/>
      <c r="B92" s="80"/>
      <c r="C92" s="80"/>
      <c r="D92" s="80"/>
      <c r="E92" s="80"/>
      <c r="F92" s="82"/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1"/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63</v>
      </c>
      <c r="B94" s="80"/>
      <c r="C94" s="80"/>
      <c r="D94" s="80"/>
      <c r="E94" s="80"/>
      <c r="F94" s="81" t="s">
        <v>64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B68"/>
    <mergeCell ref="D68:E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89</vt:lpstr>
      <vt:lpstr>'ул Салтыкова-Щедрина д. 89'!АДРЕС</vt:lpstr>
      <vt:lpstr>'ул Салтыкова-Щедрина д. 89'!ВХДОЛГ</vt:lpstr>
      <vt:lpstr>'ул Салтыкова-Щедрина д. 89'!ВХСАЛЬДО</vt:lpstr>
      <vt:lpstr>'ул Салтыкова-Щедрина д. 89'!ДОГОВОР</vt:lpstr>
      <vt:lpstr>'ул Салтыкова-Щедрина д. 89'!ДОЛГ</vt:lpstr>
      <vt:lpstr>'ул Салтыкова-Щедрина д. 89'!ЗАТРАЧЕНОК</vt:lpstr>
      <vt:lpstr>'ул Салтыкова-Щедрина д. 89'!ЗАТРАЧЕНОТ</vt:lpstr>
      <vt:lpstr>'ул Салтыкова-Щедрина д. 89'!ЗАТРЕМ</vt:lpstr>
      <vt:lpstr>'ул Салтыкова-Щедрина д. 89'!ИСХДОЛГ</vt:lpstr>
      <vt:lpstr>'ул Салтыкова-Щедрина д. 89'!ИСХСАЛЬДО</vt:lpstr>
      <vt:lpstr>'ул Салтыкова-Щедрина д. 89'!КАП</vt:lpstr>
      <vt:lpstr>'ул Салтыкова-Щедрина д. 89'!КПЕРЕЧИСК</vt:lpstr>
      <vt:lpstr>'ул Салтыкова-Щедрина д. 89'!КПЕРЕЧИСТ</vt:lpstr>
      <vt:lpstr>'ул Салтыкова-Щедрина д. 89'!НАЧРЕМ</vt:lpstr>
      <vt:lpstr>'ул Салтыкова-Щедрина д. 89'!НЕЖНАЧРЕМ</vt:lpstr>
      <vt:lpstr>'ул Салтыкова-Щедрина д. 89'!ОПАЛЧЕНОТ</vt:lpstr>
      <vt:lpstr>'ул Салтыкова-Щедрина д. 89'!ОПЛАЧЕНОК</vt:lpstr>
      <vt:lpstr>'ул Салтыкова-Щедрина д. 89'!ОСТ</vt:lpstr>
      <vt:lpstr>'ул Салтыкова-Щедрина д. 89'!ПЛОЩАДЬ</vt:lpstr>
      <vt:lpstr>'ул Салтыкова-Щедрина д. 89'!РАЗМЕРПЛАТЫ</vt:lpstr>
      <vt:lpstr>'ул Салтыкова-Щедрина д. 89'!СНРЕМ</vt:lpstr>
      <vt:lpstr>'ул Салтыкова-Щедрина д. 89'!ТАРОТОП</vt:lpstr>
      <vt:lpstr>'ул Салтыкова-Щедрина д. 89'!ТАРХВС</vt:lpstr>
      <vt:lpstr>'ул Салтыкова-Щедрина д. 89'!ТБО</vt:lpstr>
      <vt:lpstr>'ул Салтыкова-Щедрина д. 89'!ТБОНАЧ</vt:lpstr>
      <vt:lpstr>'ул Салтыкова-Щедрина д. 89'!ТБОНЕД</vt:lpstr>
      <vt:lpstr>'ул Салтыкова-Щедрина д. 89'!ТБООПЛ</vt:lpstr>
      <vt:lpstr>'ул Салтыкова-Щедрина д. 89'!ТБОПОСТ</vt:lpstr>
      <vt:lpstr>'ул Салтыкова-Щедрина д. 89'!ТЕК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2018-03-30T12:50:13Z</dcterms:created>
  <dcterms:modified xsi:type="dcterms:W3CDTF">2018-03-30T12:50:14Z</dcterms:modified>
</cp:coreProperties>
</file>